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46997A-863E-491C-8FAC-75204498874D}" xr6:coauthVersionLast="43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9" l="1"/>
  <c r="C16" i="9" l="1"/>
  <c r="D16" i="9"/>
  <c r="E33" i="8" l="1"/>
  <c r="E32" i="8"/>
  <c r="E31" i="8"/>
  <c r="E30" i="8"/>
  <c r="E29" i="8"/>
  <c r="E28" i="8"/>
  <c r="E25" i="8"/>
  <c r="E24" i="8"/>
  <c r="E23" i="8"/>
  <c r="E22" i="8"/>
  <c r="E21" i="8"/>
  <c r="E20" i="8"/>
  <c r="E34" i="8" l="1"/>
  <c r="E26" i="8"/>
  <c r="C8" i="9"/>
  <c r="D8" i="9"/>
  <c r="E35" i="8" l="1"/>
  <c r="C26" i="8"/>
  <c r="C18" i="8" l="1"/>
  <c r="D18" i="8"/>
  <c r="D36" i="9" l="1"/>
  <c r="B2" i="8" l="1"/>
  <c r="B1" i="8"/>
  <c r="B2" i="9"/>
  <c r="B1" i="9"/>
  <c r="E66" i="9"/>
  <c r="C61" i="9"/>
  <c r="E61" i="9" s="1"/>
  <c r="E60" i="9"/>
  <c r="E59" i="9"/>
  <c r="E58" i="9"/>
  <c r="D53" i="9"/>
  <c r="C53" i="9"/>
  <c r="E52" i="9"/>
  <c r="E51" i="9"/>
  <c r="E50" i="9"/>
  <c r="E49" i="9"/>
  <c r="E48" i="9"/>
  <c r="E47" i="9"/>
  <c r="D45" i="9"/>
  <c r="D54" i="9" s="1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C24" i="9"/>
  <c r="E7" i="9"/>
  <c r="C34" i="8"/>
  <c r="D26" i="8"/>
  <c r="D35" i="8" s="1"/>
  <c r="E17" i="8"/>
  <c r="E16" i="8"/>
  <c r="E15" i="8"/>
  <c r="E14" i="8"/>
  <c r="E13" i="8"/>
  <c r="E12" i="8"/>
  <c r="E10" i="8"/>
  <c r="E9" i="8"/>
  <c r="E7" i="8"/>
  <c r="C35" i="8" l="1"/>
  <c r="D24" i="9"/>
  <c r="D34" i="9" s="1"/>
  <c r="D56" i="9" s="1"/>
  <c r="D63" i="9" s="1"/>
  <c r="D65" i="9" s="1"/>
  <c r="D67" i="9" s="1"/>
  <c r="E16" i="9"/>
  <c r="E33" i="9"/>
  <c r="E53" i="9"/>
  <c r="E11" i="8"/>
  <c r="E36" i="9"/>
  <c r="E8" i="9"/>
  <c r="C34" i="9"/>
  <c r="E45" i="9"/>
  <c r="C54" i="9"/>
  <c r="E54" i="9" s="1"/>
  <c r="E8" i="8"/>
  <c r="E24" i="9" l="1"/>
  <c r="E18" i="8"/>
  <c r="C56" i="9"/>
  <c r="E34" i="9"/>
  <c r="E56" i="9" l="1"/>
  <c r="C63" i="9"/>
  <c r="E63" i="9" l="1"/>
  <c r="E64" i="9" s="1"/>
  <c r="C65" i="9" l="1"/>
  <c r="E65" i="9" s="1"/>
  <c r="C67" i="9" l="1"/>
  <c r="E67" i="9" s="1"/>
</calcChain>
</file>

<file path=xl/sharedStrings.xml><?xml version="1.0" encoding="utf-8"?>
<sst xmlns="http://schemas.openxmlformats.org/spreadsheetml/2006/main" count="128" uniqueCount="112">
  <si>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</si>
  <si>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</si>
  <si>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</si>
  <si>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</si>
  <si>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</si>
  <si>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</si>
  <si>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</si>
  <si>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</si>
  <si>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</si>
  <si>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</si>
  <si>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</si>
  <si>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</si>
  <si>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</si>
  <si>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</si>
  <si>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</si>
  <si>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</si>
  <si>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</si>
  <si>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</si>
  <si>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</si>
  <si>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</si>
  <si>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</si>
  <si>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</si>
  <si>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</si>
  <si>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</si>
  <si>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</si>
  <si>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</si>
  <si>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</si>
  <si>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</si>
  <si>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</si>
  <si>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</si>
  <si>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</si>
  <si>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</si>
  <si>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</si>
  <si>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</si>
  <si>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</si>
  <si>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</si>
  <si>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</si>
  <si>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</si>
  <si>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</si>
  <si>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</si>
  <si>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</si>
  <si>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</si>
  <si>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</si>
  <si>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</si>
  <si>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</si>
  <si>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</si>
  <si>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</si>
  <si>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</si>
  <si>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</si>
  <si>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</si>
  <si>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</si>
  <si>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</si>
  <si>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</si>
  <si>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</si>
  <si>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</si>
  <si>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</si>
  <si>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</si>
  <si>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</si>
  <si>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</si>
  <si>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</si>
  <si>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</si>
  <si>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</si>
  <si>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</si>
  <si>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</si>
  <si>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</si>
  <si>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</si>
  <si>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</si>
  <si>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</si>
  <si>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</si>
  <si>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</si>
  <si>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</si>
  <si>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</si>
  <si>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</si>
  <si>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</si>
  <si>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</si>
  <si>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</si>
  <si>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</si>
  <si>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</si>
  <si>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</si>
  <si>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</si>
  <si>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</si>
  <si>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</si>
  <si>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</si>
  <si>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</si>
  <si>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</si>
  <si>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</si>
  <si>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</si>
  <si>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</si>
  <si>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</si>
  <si>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</si>
  <si>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</si>
  <si>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</si>
  <si>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</si>
  <si>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</si>
  <si>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</si>
  <si>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</si>
  <si>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</si>
  <si>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</si>
  <si>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</si>
  <si>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</si>
  <si>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</si>
  <si>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</si>
  <si>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</si>
  <si>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</si>
  <si>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</si>
  <si>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</si>
  <si>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</si>
  <si>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</si>
  <si>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 მისო MJC</t>
  </si>
  <si>
    <t>მახარე ჯამრიშვილი</t>
  </si>
  <si>
    <t>მალხაზ მამულაიძე</t>
  </si>
  <si>
    <t>ანი ჯამრიშვილი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</si>
</sst>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L_a_r_i_-;\-* #,##0.00\ _L_a_r_i_-;_-* &quot;-&quot;??\ _L_a_r_i_-;_-@_-"/>
    <numFmt numFmtId="166" formatCode="#,##0_ ;[Red]\-#,##0\ "/>
    <numFmt numFmtId="167" formatCode="#,##0.00_ ;[Red]\-#,##0.00\ "/>
    <numFmt numFmtId="168" formatCode="mm/dd/yy"/>
    <numFmt numFmtId="169" formatCode="m/d/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5" fontId="15" fillId="0" borderId="0" applyFont="0" applyFill="0" applyBorder="0" applyAlignment="0" applyProtection="0"/>
  </cellStyleXfs>
  <cellXfs count="196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7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6" fontId="5" fillId="0" borderId="20" xfId="1" applyNumberFormat="1" applyFont="1" applyFill="1" applyBorder="1" applyAlignment="1" applyProtection="1">
      <alignment horizontal="right"/>
      <protection locked="0"/>
    </xf>
    <xf numFmtId="166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6" fontId="8" fillId="0" borderId="19" xfId="1" applyNumberFormat="1" applyFont="1" applyFill="1" applyBorder="1" applyAlignment="1" applyProtection="1">
      <alignment horizontal="right"/>
      <protection locked="0"/>
    </xf>
    <xf numFmtId="166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6" fontId="8" fillId="0" borderId="20" xfId="1" applyNumberFormat="1" applyFont="1" applyFill="1" applyBorder="1" applyAlignment="1" applyProtection="1">
      <alignment horizontal="right"/>
      <protection locked="0"/>
    </xf>
    <xf numFmtId="166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6" fontId="5" fillId="0" borderId="25" xfId="1" applyNumberFormat="1" applyFont="1" applyFill="1" applyBorder="1" applyAlignment="1" applyProtection="1">
      <alignment horizontal="right"/>
      <protection locked="0"/>
    </xf>
    <xf numFmtId="166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6" fontId="8" fillId="0" borderId="25" xfId="1" applyNumberFormat="1" applyFont="1" applyFill="1" applyBorder="1" applyAlignment="1" applyProtection="1">
      <alignment horizontal="right"/>
      <protection locked="0"/>
    </xf>
    <xf numFmtId="166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9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6" fontId="2" fillId="0" borderId="6" xfId="1" applyNumberFormat="1" applyFont="1" applyFill="1" applyBorder="1" applyAlignment="1" applyProtection="1">
      <alignment horizontal="right"/>
    </xf>
    <xf numFmtId="166" fontId="2" fillId="0" borderId="9" xfId="1" applyNumberFormat="1" applyFont="1" applyFill="1" applyBorder="1" applyAlignment="1" applyProtection="1">
      <alignment horizontal="right"/>
    </xf>
    <xf numFmtId="166" fontId="3" fillId="0" borderId="11" xfId="1" applyNumberFormat="1" applyFont="1" applyFill="1" applyBorder="1" applyAlignment="1" applyProtection="1">
      <alignment horizontal="right"/>
    </xf>
    <xf numFmtId="166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6" fontId="9" fillId="0" borderId="7" xfId="1" applyNumberFormat="1" applyFont="1" applyFill="1" applyBorder="1" applyAlignment="1" applyProtection="1">
      <alignment horizontal="right"/>
    </xf>
    <xf numFmtId="166" fontId="9" fillId="0" borderId="10" xfId="1" applyNumberFormat="1" applyFont="1" applyFill="1" applyBorder="1" applyAlignment="1" applyProtection="1">
      <alignment horizontal="right"/>
    </xf>
    <xf numFmtId="166" fontId="9" fillId="0" borderId="12" xfId="1" applyNumberFormat="1" applyFont="1" applyFill="1" applyBorder="1" applyAlignment="1" applyProtection="1">
      <alignment horizontal="right"/>
    </xf>
    <xf numFmtId="166" fontId="9" fillId="0" borderId="4" xfId="1" applyNumberFormat="1" applyFont="1" applyFill="1" applyBorder="1" applyAlignment="1" applyProtection="1">
      <alignment horizontal="right"/>
    </xf>
    <xf numFmtId="166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6" fontId="8" fillId="0" borderId="20" xfId="1" applyNumberFormat="1" applyFont="1" applyFill="1" applyBorder="1" applyAlignment="1" applyProtection="1">
      <alignment horizontal="right"/>
    </xf>
    <xf numFmtId="166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6" fontId="9" fillId="0" borderId="27" xfId="1" applyNumberFormat="1" applyFont="1" applyFill="1" applyBorder="1" applyAlignment="1" applyProtection="1">
      <alignment horizontal="right"/>
    </xf>
    <xf numFmtId="166" fontId="9" fillId="0" borderId="28" xfId="1" applyNumberFormat="1" applyFont="1" applyFill="1" applyBorder="1" applyAlignment="1" applyProtection="1">
      <alignment horizontal="right"/>
    </xf>
    <xf numFmtId="166" fontId="9" fillId="0" borderId="30" xfId="1" applyNumberFormat="1" applyFont="1" applyFill="1" applyBorder="1" applyAlignment="1" applyProtection="1">
      <alignment horizontal="right"/>
    </xf>
    <xf numFmtId="166" fontId="9" fillId="0" borderId="31" xfId="1" applyNumberFormat="1" applyFont="1" applyFill="1" applyBorder="1" applyAlignment="1" applyProtection="1">
      <alignment horizontal="right"/>
    </xf>
    <xf numFmtId="166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6" fontId="9" fillId="0" borderId="33" xfId="1" applyNumberFormat="1" applyFont="1" applyFill="1" applyBorder="1" applyAlignment="1" applyProtection="1">
      <alignment horizontal="right"/>
    </xf>
    <xf numFmtId="166" fontId="8" fillId="0" borderId="19" xfId="1" applyNumberFormat="1" applyFont="1" applyFill="1" applyBorder="1" applyAlignment="1" applyProtection="1">
      <alignment horizontal="right"/>
    </xf>
    <xf numFmtId="166" fontId="8" fillId="0" borderId="29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6" fontId="9" fillId="0" borderId="22" xfId="1" applyNumberFormat="1" applyFont="1" applyFill="1" applyBorder="1" applyAlignment="1" applyProtection="1">
      <alignment horizontal="right"/>
    </xf>
    <xf numFmtId="166" fontId="9" fillId="0" borderId="23" xfId="1" applyNumberFormat="1" applyFont="1" applyFill="1" applyBorder="1" applyAlignment="1" applyProtection="1">
      <alignment horizontal="right"/>
    </xf>
    <xf numFmtId="166" fontId="14" fillId="0" borderId="23" xfId="1" applyNumberFormat="1" applyFont="1" applyFill="1" applyBorder="1" applyAlignment="1" applyProtection="1">
      <alignment horizontal="right"/>
    </xf>
    <xf numFmtId="166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6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2" fillId="6" borderId="9" xfId="1" applyFont="1" applyFill="1" applyBorder="1" applyAlignment="1" applyProtection="1">
      <alignment horizontal="left" indent="1"/>
    </xf>
    <xf numFmtId="14" fontId="8" fillId="0" borderId="0" xfId="1" applyNumberFormat="1" applyFont="1" applyFill="1" applyBorder="1" applyAlignment="1" applyProtection="1">
      <alignment horizontal="left"/>
    </xf>
    <xf numFmtId="14" fontId="8" fillId="0" borderId="0" xfId="5" applyNumberFormat="1" applyFont="1" applyFill="1" applyBorder="1" applyAlignment="1" applyProtection="1">
      <alignment horizontal="left"/>
    </xf>
    <xf numFmtId="3" fontId="9" fillId="0" borderId="25" xfId="1" applyNumberFormat="1" applyFont="1" applyFill="1" applyBorder="1" applyAlignment="1" applyProtection="1">
      <alignment horizontal="right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" xfId="5" builtinId="3"/>
    <cellStyle name="Comma 2" xfId="2" xr:uid="{00000000-0005-0000-0000-000000000000}"/>
    <cellStyle name="Normal" xfId="0" builtinId="0"/>
    <cellStyle name="Normal 2" xfId="1" xr:uid="{00000000-0005-0000-0000-000001000000}"/>
    <cellStyle name="Normal 2 2" xfId="4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USER/Downloads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>
      <selection activeCell="D19" sqref="D19"/>
    </sheetView>
  </sheetViews>
  <sheetFormatPr defaultColWidth="9.109375" defaultRowHeight="12" customHeight="1" x14ac:dyDescent="0.2"/>
  <cols>
    <col min="1" max="1" width="7.5546875" style="102" bestFit="1" customWidth="1"/>
    <col min="2" max="2" width="66.441406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45657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90" t="s">
        <v>97</v>
      </c>
      <c r="B4" s="191"/>
      <c r="C4" s="192"/>
    </row>
    <row r="5" spans="1:3" ht="12" customHeight="1" x14ac:dyDescent="0.3">
      <c r="A5" s="107">
        <v>1</v>
      </c>
      <c r="B5" s="188" t="s">
        <v>109</v>
      </c>
      <c r="C5" s="189"/>
    </row>
    <row r="6" spans="1:3" ht="12" customHeight="1" x14ac:dyDescent="0.3">
      <c r="A6" s="107">
        <v>2</v>
      </c>
      <c r="B6" s="188" t="s">
        <v>110</v>
      </c>
      <c r="C6" s="189"/>
    </row>
    <row r="7" spans="1:3" ht="12" customHeight="1" x14ac:dyDescent="0.3">
      <c r="A7" s="107">
        <v>3</v>
      </c>
      <c r="B7" s="188" t="s">
        <v>111</v>
      </c>
      <c r="C7" s="189"/>
    </row>
    <row r="8" spans="1:3" ht="12" customHeight="1" x14ac:dyDescent="0.3">
      <c r="A8" s="107">
        <v>4</v>
      </c>
      <c r="B8" s="188"/>
      <c r="C8" s="189"/>
    </row>
    <row r="9" spans="1:3" ht="12" customHeight="1" x14ac:dyDescent="0.3">
      <c r="A9" s="107">
        <v>5</v>
      </c>
      <c r="B9" s="188"/>
      <c r="C9" s="189"/>
    </row>
    <row r="10" spans="1:3" ht="12" customHeight="1" x14ac:dyDescent="0.3">
      <c r="A10" s="115"/>
      <c r="B10" s="118"/>
      <c r="C10" s="178"/>
    </row>
    <row r="11" spans="1:3" ht="12" customHeight="1" x14ac:dyDescent="0.3">
      <c r="A11" s="193" t="s">
        <v>98</v>
      </c>
      <c r="B11" s="194"/>
      <c r="C11" s="195"/>
    </row>
    <row r="12" spans="1:3" ht="12" customHeight="1" x14ac:dyDescent="0.3">
      <c r="A12" s="107">
        <v>1</v>
      </c>
      <c r="B12" s="188" t="s">
        <v>109</v>
      </c>
      <c r="C12" s="189"/>
    </row>
    <row r="13" spans="1:3" ht="12" customHeight="1" x14ac:dyDescent="0.3">
      <c r="A13" s="107">
        <v>2</v>
      </c>
      <c r="B13" s="188"/>
      <c r="C13" s="189"/>
    </row>
    <row r="14" spans="1:3" ht="12" customHeight="1" x14ac:dyDescent="0.3">
      <c r="A14" s="107">
        <v>3</v>
      </c>
      <c r="B14" s="188"/>
      <c r="C14" s="189"/>
    </row>
    <row r="15" spans="1:3" ht="12" customHeight="1" x14ac:dyDescent="0.3">
      <c r="A15" s="107">
        <v>4</v>
      </c>
      <c r="B15" s="188"/>
      <c r="C15" s="189"/>
    </row>
    <row r="16" spans="1:3" ht="12" customHeight="1" x14ac:dyDescent="0.3">
      <c r="A16" s="107">
        <v>5</v>
      </c>
      <c r="B16" s="188"/>
      <c r="C16" s="189"/>
    </row>
    <row r="17" spans="1:4" ht="12" customHeight="1" x14ac:dyDescent="0.3">
      <c r="A17" s="115"/>
      <c r="B17" s="118"/>
      <c r="C17" s="178"/>
    </row>
    <row r="18" spans="1:4" ht="12" customHeight="1" x14ac:dyDescent="0.3">
      <c r="A18" s="185" t="s">
        <v>101</v>
      </c>
      <c r="B18" s="186"/>
      <c r="C18" s="187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109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79"/>
    </row>
    <row r="31" spans="1:4" ht="12" customHeight="1" x14ac:dyDescent="0.3">
      <c r="A31" s="185" t="s">
        <v>100</v>
      </c>
      <c r="B31" s="186"/>
      <c r="C31" s="186"/>
      <c r="D31" s="179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8" t="s">
        <v>109</v>
      </c>
      <c r="C33" s="120">
        <v>1</v>
      </c>
    </row>
    <row r="34" spans="1:3" ht="12" customHeight="1" x14ac:dyDescent="0.3">
      <c r="A34" s="107">
        <v>2</v>
      </c>
      <c r="B34" s="109"/>
      <c r="C34" s="119"/>
    </row>
    <row r="35" spans="1:3" ht="12" customHeight="1" x14ac:dyDescent="0.3">
      <c r="A35" s="107">
        <v>3</v>
      </c>
      <c r="B35" s="109"/>
      <c r="C35" s="119"/>
    </row>
    <row r="36" spans="1:3" ht="12" customHeight="1" x14ac:dyDescent="0.3">
      <c r="A36" s="107">
        <v>4</v>
      </c>
      <c r="B36" s="109"/>
      <c r="C36" s="119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4" t="s">
        <v>104</v>
      </c>
      <c r="C44" s="184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SheetLayoutView="100" workbookViewId="0">
      <selection activeCell="D38" sqref="D38"/>
    </sheetView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44140625" style="3" customWidth="1"/>
    <col min="4" max="4" width="13.554687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 მისო MJC</v>
      </c>
      <c r="C1" s="2"/>
      <c r="D1" s="2"/>
      <c r="E1" s="2"/>
    </row>
    <row r="2" spans="1:6" ht="12" customHeight="1" x14ac:dyDescent="0.2">
      <c r="A2" s="1" t="s">
        <v>0</v>
      </c>
      <c r="B2" s="181">
        <f>Info!B2</f>
        <v>45657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795740.61</v>
      </c>
      <c r="D7" s="123">
        <v>1045569.84</v>
      </c>
      <c r="E7" s="129">
        <f t="shared" ref="E7:E13" si="0">C7+D7</f>
        <v>1841310.45</v>
      </c>
      <c r="F7" s="15"/>
    </row>
    <row r="8" spans="1:6" ht="12" customHeight="1" x14ac:dyDescent="0.2">
      <c r="A8" s="16">
        <v>2</v>
      </c>
      <c r="B8" s="17" t="s">
        <v>10</v>
      </c>
      <c r="C8" s="124">
        <v>9324.2900000000009</v>
      </c>
      <c r="D8" s="124">
        <v>19271.599999999999</v>
      </c>
      <c r="E8" s="130">
        <f t="shared" si="0"/>
        <v>28595.89</v>
      </c>
      <c r="F8" s="15"/>
    </row>
    <row r="9" spans="1:6" ht="12" customHeight="1" x14ac:dyDescent="0.2">
      <c r="A9" s="16">
        <v>3</v>
      </c>
      <c r="B9" s="88" t="s">
        <v>11</v>
      </c>
      <c r="C9" s="133">
        <v>11075982.810000012</v>
      </c>
      <c r="D9" s="133">
        <v>146815.87702799999</v>
      </c>
      <c r="E9" s="130">
        <f t="shared" si="0"/>
        <v>11222798.687028011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-1424219.6299999994</v>
      </c>
      <c r="D10" s="134">
        <v>-64989.840000000011</v>
      </c>
      <c r="E10" s="135">
        <f t="shared" si="0"/>
        <v>-1489209.4699999995</v>
      </c>
      <c r="F10" s="15"/>
    </row>
    <row r="11" spans="1:6" ht="12" customHeight="1" x14ac:dyDescent="0.2">
      <c r="A11" s="16">
        <v>3.2</v>
      </c>
      <c r="B11" s="17" t="s">
        <v>13</v>
      </c>
      <c r="C11" s="124">
        <v>9651763.1800000127</v>
      </c>
      <c r="D11" s="124">
        <v>81826.037027999977</v>
      </c>
      <c r="E11" s="130">
        <f t="shared" si="0"/>
        <v>9733589.2170280125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67942.742400000308</v>
      </c>
      <c r="D13" s="124">
        <v>658.97999999999979</v>
      </c>
      <c r="E13" s="130">
        <f t="shared" si="0"/>
        <v>68601.722400000304</v>
      </c>
    </row>
    <row r="14" spans="1:6" ht="12" customHeight="1" x14ac:dyDescent="0.2">
      <c r="A14" s="16">
        <v>6</v>
      </c>
      <c r="B14" s="17" t="s">
        <v>16</v>
      </c>
      <c r="C14" s="124">
        <v>175387.72399999999</v>
      </c>
      <c r="D14" s="177"/>
      <c r="E14" s="130">
        <f>C14</f>
        <v>175387.72399999999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7"/>
      <c r="E15" s="130">
        <f>C15</f>
        <v>0</v>
      </c>
    </row>
    <row r="16" spans="1:6" ht="12" customHeight="1" x14ac:dyDescent="0.2">
      <c r="A16" s="16">
        <v>8</v>
      </c>
      <c r="B16" s="17" t="s">
        <v>18</v>
      </c>
      <c r="C16" s="124">
        <v>115564.01000000001</v>
      </c>
      <c r="D16" s="177"/>
      <c r="E16" s="130">
        <f>C16</f>
        <v>115564.01000000001</v>
      </c>
    </row>
    <row r="17" spans="1:5" ht="12" customHeight="1" x14ac:dyDescent="0.2">
      <c r="A17" s="16">
        <v>9</v>
      </c>
      <c r="B17" s="17" t="s">
        <v>19</v>
      </c>
      <c r="C17" s="124">
        <v>0</v>
      </c>
      <c r="D17" s="124">
        <v>0</v>
      </c>
      <c r="E17" s="130">
        <f>C17+D17</f>
        <v>0</v>
      </c>
    </row>
    <row r="18" spans="1:5" ht="12" customHeight="1" thickBot="1" x14ac:dyDescent="0.25">
      <c r="A18" s="13">
        <v>10</v>
      </c>
      <c r="B18" s="18" t="s">
        <v>20</v>
      </c>
      <c r="C18" s="125">
        <f>SUM(C7:C8,C11:C17)</f>
        <v>10815722.556400012</v>
      </c>
      <c r="D18" s="125">
        <f>SUM(D7:D8,D11:D17)</f>
        <v>1147326.4570279999</v>
      </c>
      <c r="E18" s="131">
        <f>SUM(E7:E8,E11:E17)</f>
        <v>11963049.013428012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3">
        <v>6796138.9699999997</v>
      </c>
      <c r="D20" s="123">
        <v>809.76</v>
      </c>
      <c r="E20" s="129">
        <f t="shared" ref="E20:E25" si="1">C20+D20</f>
        <v>6796948.7299999995</v>
      </c>
    </row>
    <row r="21" spans="1:5" ht="12" customHeight="1" x14ac:dyDescent="0.2">
      <c r="A21" s="16">
        <v>12</v>
      </c>
      <c r="B21" s="17" t="s">
        <v>23</v>
      </c>
      <c r="C21" s="124">
        <v>0</v>
      </c>
      <c r="D21" s="124">
        <v>0</v>
      </c>
      <c r="E21" s="130">
        <f t="shared" si="1"/>
        <v>0</v>
      </c>
    </row>
    <row r="22" spans="1:5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4">
        <v>0</v>
      </c>
      <c r="D23" s="124">
        <v>0</v>
      </c>
      <c r="E23" s="130">
        <f t="shared" si="1"/>
        <v>0</v>
      </c>
    </row>
    <row r="24" spans="1:5" ht="12" customHeight="1" x14ac:dyDescent="0.2">
      <c r="A24" s="16">
        <v>15</v>
      </c>
      <c r="B24" s="180" t="s">
        <v>26</v>
      </c>
      <c r="C24" s="124">
        <v>133652.09280000042</v>
      </c>
      <c r="D24" s="124">
        <v>0</v>
      </c>
      <c r="E24" s="130">
        <f t="shared" si="1"/>
        <v>133652.09280000042</v>
      </c>
    </row>
    <row r="25" spans="1:5" ht="12" customHeight="1" x14ac:dyDescent="0.2">
      <c r="A25" s="16">
        <v>16</v>
      </c>
      <c r="B25" s="180" t="s">
        <v>105</v>
      </c>
      <c r="C25" s="124">
        <v>0</v>
      </c>
      <c r="D25" s="124">
        <v>0</v>
      </c>
      <c r="E25" s="130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5">
        <f>SUM(C20:C25)</f>
        <v>6929791.0628000004</v>
      </c>
      <c r="D26" s="125">
        <f>SUM(D20:D25)</f>
        <v>809.76</v>
      </c>
      <c r="E26" s="131">
        <f>SUM(E20:E25)</f>
        <v>6930600.8228000002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3">
        <v>1300000</v>
      </c>
      <c r="D28" s="177"/>
      <c r="E28" s="129">
        <f t="shared" ref="E28:E33" si="2">C28+D28</f>
        <v>1300000</v>
      </c>
    </row>
    <row r="29" spans="1:5" ht="12" customHeight="1" x14ac:dyDescent="0.2">
      <c r="A29" s="16">
        <v>19</v>
      </c>
      <c r="B29" s="20" t="s">
        <v>30</v>
      </c>
      <c r="C29" s="124">
        <v>0</v>
      </c>
      <c r="D29" s="177"/>
      <c r="E29" s="130">
        <f t="shared" si="2"/>
        <v>0</v>
      </c>
    </row>
    <row r="30" spans="1:5" ht="12" customHeight="1" x14ac:dyDescent="0.2">
      <c r="A30" s="16">
        <v>20</v>
      </c>
      <c r="B30" s="180" t="s">
        <v>106</v>
      </c>
      <c r="C30" s="124">
        <v>5000</v>
      </c>
      <c r="D30" s="177"/>
      <c r="E30" s="130">
        <f t="shared" si="2"/>
        <v>5000</v>
      </c>
    </row>
    <row r="31" spans="1:5" ht="12" customHeight="1" x14ac:dyDescent="0.2">
      <c r="A31" s="16">
        <v>21</v>
      </c>
      <c r="B31" s="20" t="s">
        <v>31</v>
      </c>
      <c r="C31" s="124">
        <v>0</v>
      </c>
      <c r="D31" s="177"/>
      <c r="E31" s="130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4">
        <v>3727447.8912000046</v>
      </c>
      <c r="D32" s="177"/>
      <c r="E32" s="130">
        <f t="shared" si="2"/>
        <v>3727447.8912000046</v>
      </c>
    </row>
    <row r="33" spans="1:5" ht="12" customHeight="1" x14ac:dyDescent="0.2">
      <c r="A33" s="16">
        <v>23</v>
      </c>
      <c r="B33" s="20" t="s">
        <v>33</v>
      </c>
      <c r="C33" s="124">
        <v>0</v>
      </c>
      <c r="D33" s="177"/>
      <c r="E33" s="130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5">
        <f>SUM(C28:C33)</f>
        <v>5032447.8912000041</v>
      </c>
      <c r="D34" s="177"/>
      <c r="E34" s="131">
        <f>SUM(E28:E33)</f>
        <v>5032447.8912000041</v>
      </c>
    </row>
    <row r="35" spans="1:5" ht="12" customHeight="1" thickBot="1" x14ac:dyDescent="0.25">
      <c r="A35" s="127">
        <v>25</v>
      </c>
      <c r="B35" s="128" t="s">
        <v>35</v>
      </c>
      <c r="C35" s="126">
        <f>C26+C34</f>
        <v>11962238.954000004</v>
      </c>
      <c r="D35" s="126">
        <f>D26</f>
        <v>809.76</v>
      </c>
      <c r="E35" s="132">
        <f>E34+E26</f>
        <v>11963048.714000005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104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topLeftCell="A36" zoomScaleSheetLayoutView="100" workbookViewId="0">
      <selection activeCell="C64" sqref="C64"/>
    </sheetView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6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 მისო MJC</v>
      </c>
      <c r="C1" s="27"/>
      <c r="D1" s="27"/>
      <c r="E1" s="165"/>
    </row>
    <row r="2" spans="1:5" x14ac:dyDescent="0.2">
      <c r="A2" s="136" t="s">
        <v>0</v>
      </c>
      <c r="B2" s="182">
        <f>Info!B2</f>
        <v>45657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6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1683993.33</v>
      </c>
      <c r="D8" s="138">
        <f>SUM(D9:D15)</f>
        <v>18228.21</v>
      </c>
      <c r="E8" s="167">
        <f t="shared" si="0"/>
        <v>1702221.54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8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162374.32999999999</v>
      </c>
      <c r="D10" s="42">
        <v>16708.37</v>
      </c>
      <c r="E10" s="168">
        <f t="shared" si="0"/>
        <v>179082.69999999998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8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45</v>
      </c>
      <c r="C13" s="41">
        <v>1521619</v>
      </c>
      <c r="D13" s="42">
        <v>1519.84</v>
      </c>
      <c r="E13" s="168">
        <f t="shared" si="0"/>
        <v>1523138.84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8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441376.91</v>
      </c>
      <c r="D21" s="42">
        <v>14030.57</v>
      </c>
      <c r="E21" s="167">
        <f t="shared" si="0"/>
        <v>455407.48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9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2125370.2400000002</v>
      </c>
      <c r="D24" s="140">
        <f>SUM(D7:D8,D21:D23,D16)</f>
        <v>32258.78</v>
      </c>
      <c r="E24" s="141">
        <f t="shared" si="0"/>
        <v>2157629.02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760907.19</v>
      </c>
      <c r="D26" s="50">
        <v>38805.629999999997</v>
      </c>
      <c r="E26" s="166">
        <f t="shared" ref="E26:E34" si="1">C26+D26</f>
        <v>799712.82</v>
      </c>
    </row>
    <row r="27" spans="1:5" x14ac:dyDescent="0.2">
      <c r="A27" s="89">
        <v>9</v>
      </c>
      <c r="B27" s="51" t="s">
        <v>59</v>
      </c>
      <c r="C27" s="52">
        <v>22781.48</v>
      </c>
      <c r="D27" s="53">
        <v>0</v>
      </c>
      <c r="E27" s="167">
        <f t="shared" si="1"/>
        <v>22781.48</v>
      </c>
    </row>
    <row r="28" spans="1:5" x14ac:dyDescent="0.2">
      <c r="A28" s="89">
        <v>10</v>
      </c>
      <c r="B28" s="51" t="s">
        <v>60</v>
      </c>
      <c r="C28" s="52"/>
      <c r="D28" s="53"/>
      <c r="E28" s="167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7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783688.66999999993</v>
      </c>
      <c r="D33" s="143">
        <f>SUM(D26:D32)</f>
        <v>38805.629999999997</v>
      </c>
      <c r="E33" s="144">
        <f t="shared" si="1"/>
        <v>822494.29999999993</v>
      </c>
    </row>
    <row r="34" spans="1:5" ht="10.8" thickBot="1" x14ac:dyDescent="0.25">
      <c r="A34" s="100">
        <v>16</v>
      </c>
      <c r="B34" s="145" t="s">
        <v>66</v>
      </c>
      <c r="C34" s="140">
        <f>C24-C33</f>
        <v>1341681.5700000003</v>
      </c>
      <c r="D34" s="146">
        <f>D24-D33</f>
        <v>-6546.8499999999985</v>
      </c>
      <c r="E34" s="141">
        <f t="shared" si="1"/>
        <v>1335134.7200000002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31232</v>
      </c>
      <c r="D36" s="148">
        <f>D37-D38</f>
        <v>0</v>
      </c>
      <c r="E36" s="166">
        <f t="shared" ref="E36:E45" si="2">C36+D36</f>
        <v>31232</v>
      </c>
    </row>
    <row r="37" spans="1:5" ht="20.399999999999999" x14ac:dyDescent="0.2">
      <c r="A37" s="89">
        <v>17.100000000000001</v>
      </c>
      <c r="B37" s="58" t="s">
        <v>69</v>
      </c>
      <c r="C37" s="41">
        <v>31232</v>
      </c>
      <c r="D37" s="42">
        <v>0</v>
      </c>
      <c r="E37" s="168">
        <f t="shared" si="2"/>
        <v>31232</v>
      </c>
    </row>
    <row r="38" spans="1:5" ht="20.399999999999999" x14ac:dyDescent="0.2">
      <c r="A38" s="89">
        <v>17.2</v>
      </c>
      <c r="B38" s="58" t="s">
        <v>70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7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306516</v>
      </c>
      <c r="D41" s="53">
        <v>0</v>
      </c>
      <c r="E41" s="167">
        <f t="shared" si="2"/>
        <v>306516</v>
      </c>
    </row>
    <row r="42" spans="1:5" x14ac:dyDescent="0.2">
      <c r="A42" s="89">
        <v>21</v>
      </c>
      <c r="B42" s="45" t="s">
        <v>74</v>
      </c>
      <c r="C42" s="52">
        <v>-158990.07999999801</v>
      </c>
      <c r="D42" s="53">
        <v>0</v>
      </c>
      <c r="E42" s="167">
        <f t="shared" si="2"/>
        <v>-158990.07999999801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7">
        <f t="shared" si="2"/>
        <v>0</v>
      </c>
    </row>
    <row r="44" spans="1:5" x14ac:dyDescent="0.2">
      <c r="A44" s="90">
        <v>23</v>
      </c>
      <c r="B44" s="46" t="s">
        <v>76</v>
      </c>
      <c r="C44" s="96">
        <v>4824.8999999999996</v>
      </c>
      <c r="D44" s="97">
        <v>0</v>
      </c>
      <c r="E44" s="169">
        <f t="shared" si="2"/>
        <v>4824.8999999999996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183582.82000000199</v>
      </c>
      <c r="D45" s="146">
        <f>SUM(D36,D39:D44)</f>
        <v>0</v>
      </c>
      <c r="E45" s="141">
        <f t="shared" si="2"/>
        <v>183582.82000000199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0</v>
      </c>
      <c r="D47" s="53">
        <v>0</v>
      </c>
      <c r="E47" s="170">
        <f t="shared" ref="E47:E54" si="3">C47+D47</f>
        <v>0</v>
      </c>
    </row>
    <row r="48" spans="1:5" x14ac:dyDescent="0.2">
      <c r="A48" s="89">
        <v>26</v>
      </c>
      <c r="B48" s="45" t="s">
        <v>80</v>
      </c>
      <c r="C48" s="52">
        <v>497541.44</v>
      </c>
      <c r="D48" s="53">
        <v>0</v>
      </c>
      <c r="E48" s="171">
        <f t="shared" si="3"/>
        <v>497541.44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1">
        <f t="shared" si="3"/>
        <v>0</v>
      </c>
    </row>
    <row r="50" spans="1:5" x14ac:dyDescent="0.2">
      <c r="A50" s="89">
        <v>28</v>
      </c>
      <c r="B50" s="45" t="s">
        <v>82</v>
      </c>
      <c r="C50" s="52">
        <v>76800</v>
      </c>
      <c r="D50" s="53">
        <v>0</v>
      </c>
      <c r="E50" s="171">
        <f t="shared" si="3"/>
        <v>76800</v>
      </c>
    </row>
    <row r="51" spans="1:5" x14ac:dyDescent="0.2">
      <c r="A51" s="89">
        <v>29</v>
      </c>
      <c r="B51" s="45" t="s">
        <v>83</v>
      </c>
      <c r="C51" s="52">
        <v>33398.19</v>
      </c>
      <c r="D51" s="53">
        <v>0</v>
      </c>
      <c r="E51" s="171">
        <f t="shared" si="3"/>
        <v>33398.19</v>
      </c>
    </row>
    <row r="52" spans="1:5" x14ac:dyDescent="0.2">
      <c r="A52" s="89">
        <v>30</v>
      </c>
      <c r="B52" s="45" t="s">
        <v>84</v>
      </c>
      <c r="C52" s="52">
        <v>142601</v>
      </c>
      <c r="D52" s="53">
        <v>0</v>
      </c>
      <c r="E52" s="171">
        <f t="shared" si="3"/>
        <v>142601</v>
      </c>
    </row>
    <row r="53" spans="1:5" x14ac:dyDescent="0.2">
      <c r="A53" s="90">
        <v>31</v>
      </c>
      <c r="B53" s="59" t="s">
        <v>85</v>
      </c>
      <c r="C53" s="183">
        <f>SUM(C47:C52)</f>
        <v>750340.62999999989</v>
      </c>
      <c r="D53" s="149">
        <f>SUM(D47:D52)</f>
        <v>0</v>
      </c>
      <c r="E53" s="172">
        <f t="shared" si="3"/>
        <v>750340.62999999989</v>
      </c>
    </row>
    <row r="54" spans="1:5" ht="10.8" thickBot="1" x14ac:dyDescent="0.25">
      <c r="A54" s="95">
        <v>32</v>
      </c>
      <c r="B54" s="150" t="s">
        <v>86</v>
      </c>
      <c r="C54" s="151">
        <f>C45-C53</f>
        <v>-566757.80999999796</v>
      </c>
      <c r="D54" s="152">
        <f>D45-D53</f>
        <v>0</v>
      </c>
      <c r="E54" s="153">
        <f t="shared" si="3"/>
        <v>-566757.80999999796</v>
      </c>
    </row>
    <row r="55" spans="1:5" ht="10.8" thickBot="1" x14ac:dyDescent="0.25">
      <c r="A55" s="154"/>
      <c r="B55" s="154"/>
      <c r="C55" s="155"/>
      <c r="D55" s="155"/>
      <c r="E55" s="155"/>
    </row>
    <row r="56" spans="1:5" ht="10.8" thickBot="1" x14ac:dyDescent="0.25">
      <c r="A56" s="89">
        <v>33</v>
      </c>
      <c r="B56" s="78" t="s">
        <v>87</v>
      </c>
      <c r="C56" s="156">
        <f>C34+C54</f>
        <v>774923.76000000234</v>
      </c>
      <c r="D56" s="157">
        <f>D34+D54</f>
        <v>-6546.8499999999985</v>
      </c>
      <c r="E56" s="158">
        <f>C56+D56</f>
        <v>768376.91000000236</v>
      </c>
    </row>
    <row r="57" spans="1:5" ht="10.8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88</v>
      </c>
      <c r="C58" s="64">
        <v>-385096</v>
      </c>
      <c r="D58" s="65"/>
      <c r="E58" s="170">
        <f>C58</f>
        <v>-385096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1">
        <f>C59</f>
        <v>0</v>
      </c>
    </row>
    <row r="60" spans="1:5" x14ac:dyDescent="0.2">
      <c r="A60" s="90">
        <v>36</v>
      </c>
      <c r="B60" s="46" t="s">
        <v>90</v>
      </c>
      <c r="C60" s="68">
        <v>68377.596000000005</v>
      </c>
      <c r="D60" s="69"/>
      <c r="E60" s="172">
        <f>C60</f>
        <v>68377.596000000005</v>
      </c>
    </row>
    <row r="61" spans="1:5" ht="10.8" thickBot="1" x14ac:dyDescent="0.25">
      <c r="A61" s="98">
        <v>37</v>
      </c>
      <c r="B61" s="145" t="s">
        <v>91</v>
      </c>
      <c r="C61" s="161">
        <f>SUM(C58:C60)</f>
        <v>-316718.40399999998</v>
      </c>
      <c r="D61" s="70"/>
      <c r="E61" s="159">
        <f>C61</f>
        <v>-316718.40399999998</v>
      </c>
    </row>
    <row r="62" spans="1:5" ht="10.8" thickBot="1" x14ac:dyDescent="0.25">
      <c r="A62" s="99"/>
      <c r="B62" s="71"/>
      <c r="C62" s="72"/>
      <c r="D62" s="72"/>
      <c r="E62" s="173"/>
    </row>
    <row r="63" spans="1:5" ht="21" thickBot="1" x14ac:dyDescent="0.25">
      <c r="A63" s="100">
        <v>38</v>
      </c>
      <c r="B63" s="73" t="s">
        <v>92</v>
      </c>
      <c r="C63" s="156">
        <f>C56-C61</f>
        <v>1091642.1640000022</v>
      </c>
      <c r="D63" s="157">
        <f>D56</f>
        <v>-6546.8499999999985</v>
      </c>
      <c r="E63" s="158">
        <f>C63+D63</f>
        <v>1085095.3140000021</v>
      </c>
    </row>
    <row r="64" spans="1:5" s="77" customFormat="1" ht="10.8" thickBot="1" x14ac:dyDescent="0.25">
      <c r="A64" s="100">
        <v>39</v>
      </c>
      <c r="B64" s="74" t="s">
        <v>93</v>
      </c>
      <c r="C64" s="75">
        <v>217019.06280000042</v>
      </c>
      <c r="D64" s="76"/>
      <c r="E64" s="173">
        <f>C64</f>
        <v>217019.06280000042</v>
      </c>
    </row>
    <row r="65" spans="1:5" ht="10.8" thickBot="1" x14ac:dyDescent="0.25">
      <c r="A65" s="100">
        <v>40</v>
      </c>
      <c r="B65" s="78" t="s">
        <v>94</v>
      </c>
      <c r="C65" s="156">
        <f>C63-C64</f>
        <v>874623.10120000178</v>
      </c>
      <c r="D65" s="157">
        <f>D63</f>
        <v>-6546.8499999999985</v>
      </c>
      <c r="E65" s="158">
        <f>C65+D65</f>
        <v>868076.2512000018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59">
        <f>C66</f>
        <v>0</v>
      </c>
    </row>
    <row r="67" spans="1:5" ht="10.8" thickBot="1" x14ac:dyDescent="0.25">
      <c r="A67" s="162">
        <v>42</v>
      </c>
      <c r="B67" s="163" t="s">
        <v>96</v>
      </c>
      <c r="C67" s="164">
        <f>C65+C66</f>
        <v>874623.10120000178</v>
      </c>
      <c r="D67" s="164">
        <f>D65</f>
        <v>-6546.8499999999985</v>
      </c>
      <c r="E67" s="160">
        <f>C67+D67</f>
        <v>868076.2512000018</v>
      </c>
    </row>
    <row r="68" spans="1:5" ht="10.8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104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8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User</cp:lastModifiedBy>
  <cp:lastPrinted>2018-02-06T12:54:27Z</cp:lastPrinted>
  <dcterms:created xsi:type="dcterms:W3CDTF">2018-01-24T12:10:23Z</dcterms:created>
  <dcterms:modified xsi:type="dcterms:W3CDTF">2025-01-20T11:33:02Z</dcterms:modified>
</cp:coreProperties>
</file>